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18"/>
  <workbookPr/>
  <xr:revisionPtr revIDLastSave="0" documentId="8_{F8FBA187-7756-44C5-A9A3-B9AC1B57739A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7" i="1" l="1"/>
  <c r="H67" i="1"/>
  <c r="F61" i="1"/>
  <c r="H61" i="1"/>
  <c r="F59" i="1"/>
  <c r="H59" i="1"/>
  <c r="F57" i="1"/>
  <c r="H57" i="1"/>
  <c r="D67" i="1"/>
  <c r="D61" i="1"/>
  <c r="D59" i="1"/>
  <c r="D57" i="1"/>
  <c r="F55" i="1"/>
  <c r="F63" i="1" s="1"/>
  <c r="H55" i="1"/>
  <c r="H63" i="1" s="1"/>
  <c r="D55" i="1"/>
  <c r="D63" i="1" s="1"/>
  <c r="D65" i="1" l="1"/>
  <c r="H65" i="1"/>
  <c r="F65" i="1"/>
  <c r="H71" i="1"/>
  <c r="H73" i="1" s="1"/>
  <c r="F71" i="1"/>
  <c r="F73" i="1" s="1"/>
  <c r="D71" i="1"/>
  <c r="D73" i="1" s="1"/>
  <c r="D69" i="1"/>
  <c r="H69" i="1"/>
  <c r="F69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<sst xmlns="http://schemas.openxmlformats.org/spreadsheetml/2006/main" count="43" uniqueCount="40">
  <si>
    <t>Forklift Total Cost of Ownership Calculator</t>
  </si>
  <si>
    <t>Contact Us</t>
  </si>
  <si>
    <t>Instructions: Fill in all the coresponding info in each cell. If the machine is IC, leave the costs for Variable Electric Fuel Costs blank, and vice versa for IC Forklifts.</t>
  </si>
  <si>
    <t>Forklift #1</t>
  </si>
  <si>
    <t>Forklift #2</t>
  </si>
  <si>
    <t>Forklift #3</t>
  </si>
  <si>
    <t>Insert Make/Model</t>
  </si>
  <si>
    <t>Fixed Costs</t>
  </si>
  <si>
    <t>Useful Life (# of years you keep the forklift)</t>
  </si>
  <si>
    <t>Purchase Price</t>
  </si>
  <si>
    <t>Residual Value (Resale Value)</t>
  </si>
  <si>
    <t>Loan Rate (If leased enter 0)</t>
  </si>
  <si>
    <t>Annual Insurance</t>
  </si>
  <si>
    <t>Variable Fuel Costs - IC Forklift</t>
  </si>
  <si>
    <t>Fuel Cost (1) 8 Gallon 33 lb. Propane Tank (Average in NJ)</t>
  </si>
  <si>
    <t>Tanks Per Year (260 average, 1 per day, per 8 hr. shift)</t>
  </si>
  <si>
    <t>Variable Fuel Costs - Electric Forklift</t>
  </si>
  <si>
    <t>Electricity Costs per KWh (NJ is on average 20 cents a kWh)</t>
  </si>
  <si>
    <t>No. Kilowatts per Hour to Charge Battery (Assume 32 per shift)</t>
  </si>
  <si>
    <t>Cost of Replacement Battery</t>
  </si>
  <si>
    <t>Service Life of Forklift Battery in Hours (6000 average)</t>
  </si>
  <si>
    <t>Maintenance Costs - IC &amp; Electric</t>
  </si>
  <si>
    <t>Tires (4 Tires)</t>
  </si>
  <si>
    <t>Average Life Span of Tires (Hours)</t>
  </si>
  <si>
    <t>Annual Preventative Maintenance Cost</t>
  </si>
  <si>
    <t>Annual Unexpected Repair Cost</t>
  </si>
  <si>
    <t>Operating Costs</t>
  </si>
  <si>
    <t>Annual Operator Cost</t>
  </si>
  <si>
    <t>Annual Training Cost (Operator safety training)</t>
  </si>
  <si>
    <t>Operational Hours per Year</t>
  </si>
  <si>
    <t>Calculations</t>
  </si>
  <si>
    <t>Total Yearly Fixed Costs</t>
  </si>
  <si>
    <t xml:space="preserve">Variable Fuel Costs Per Hour - IC Forklift </t>
  </si>
  <si>
    <t>Variable Fuel Costs Per Hour - Electric Forklift</t>
  </si>
  <si>
    <t>Total Fixed Costs Per Hour</t>
  </si>
  <si>
    <t>Total Variable Costs Per Hour</t>
  </si>
  <si>
    <t>Total Operating Costs Per Hour</t>
  </si>
  <si>
    <t>Total Cost of Ownership per Hour</t>
  </si>
  <si>
    <t>Total Cost of Machine Ownership per Hour</t>
  </si>
  <si>
    <t>Total Cost of Machine Ownership per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</si>
</sst>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$-409]* #,##0.00_);_([$$-409]* \(#,##0.00\);_([$$-409]* &quot;-&quot;??_);_(@_)"/>
  </numFmts>
  <fonts count="10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6"/>
      <color theme="0"/>
      <name val="Aptos Display"/>
      <scheme val="major"/>
    </font>
    <font>
      <b/>
      <sz val="14"/>
      <color theme="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CB3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4E95"/>
        <bgColor indexed="64"/>
      </patternFill>
    </fill>
  </fills>
  <borders count="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1">
    <xf numFmtId="0" fontId="0" fillId="0" borderId="0" xfId="0"/>
    <xf numFmtId="0" fontId="2" fillId="2" borderId="0" xfId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0" fillId="4" borderId="0" xfId="0" applyFill="1"/>
    <xf numFmtId="0" fontId="3" fillId="3" borderId="0" xfId="0" applyFont="1" applyFill="1" applyAlignment="1">
      <alignment horizontal="left" vertical="center" indent="1"/>
    </xf>
    <xf numFmtId="0" fontId="0" fillId="0" borderId="0" xfId="0" applyAlignment="1">
      <alignment horizontal="center" vertical="center"/>
    </xf>
    <xf numFmtId="0" fontId="3" fillId="5" borderId="0" xfId="0" applyFont="1" applyFill="1" applyAlignment="1">
      <alignment horizontal="left" vertical="center" indent="1"/>
    </xf>
    <xf numFmtId="0" fontId="2" fillId="6" borderId="0" xfId="0" applyFont="1" applyFill="1" applyAlignment="1">
      <alignment horizontal="left" vertical="center" indent="1"/>
    </xf>
    <xf numFmtId="0" fontId="5" fillId="0" borderId="0" xfId="0" applyFont="1" applyAlignment="1">
      <alignment wrapText="1"/>
    </xf>
    <xf numFmtId="164" fontId="4" fillId="7" borderId="0" xfId="0" applyNumberFormat="1" applyFont="1" applyFill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164" fontId="0" fillId="0" borderId="1" xfId="0" applyNumberForma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0" xfId="0" applyAlignment="1">
      <alignment horizontal="left" indent="1"/>
    </xf>
    <xf numFmtId="0" fontId="0" fillId="0" borderId="0" xfId="0" applyAlignment="1">
      <alignment horizontal="left" vertical="center" indent="1"/>
    </xf>
    <xf numFmtId="9" fontId="0" fillId="0" borderId="1" xfId="0" applyNumberFormat="1" applyBorder="1" applyAlignment="1">
      <alignment horizontal="left" vertical="center" indent="1"/>
    </xf>
    <xf numFmtId="0" fontId="7" fillId="0" borderId="0" xfId="0" applyFont="1" applyAlignment="1">
      <alignment vertical="center"/>
    </xf>
    <xf numFmtId="164" fontId="8" fillId="7" borderId="0" xfId="0" applyNumberFormat="1" applyFont="1" applyFill="1" applyAlignment="1">
      <alignment horizontal="left" vertical="center" indent="1"/>
    </xf>
    <xf numFmtId="0" fontId="6" fillId="0" borderId="0" xfId="0" applyFont="1"/>
    <xf numFmtId="0" fontId="9" fillId="8" borderId="0" xfId="0" applyFont="1" applyFill="1" applyAlignment="1">
      <alignment horizontal="left" vertical="center" inden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004E95"/>
      <color rgb="FFFCB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i-liftnj.com/contact-tri-lift-nj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79"/>
  <sheetViews>
    <sheetView showGridLines="0" tabSelected="1" workbookViewId="0">
      <selection activeCell="B15" sqref="B15"/>
    </sheetView>
  </sheetViews>
  <sheetFormatPr defaultRowHeight="15"/>
  <cols>
    <col min="1" max="1" width="5.5703125" customWidth="1"/>
    <col min="2" max="2" width="53.5703125" customWidth="1"/>
    <col min="4" max="4" width="21.42578125" customWidth="1"/>
    <col min="6" max="6" width="19.28515625" customWidth="1"/>
    <col min="8" max="8" width="19.28515625" customWidth="1"/>
    <col min="9" max="9" width="6.85546875" customWidth="1"/>
  </cols>
  <sheetData>
    <row r="2" spans="2:8" ht="40.5" customHeight="1">
      <c r="B2" t="e" vm="1">
        <v>#VALUE!</v>
      </c>
      <c r="C2" s="17" t="s">
        <v>0</v>
      </c>
      <c r="H2" s="1" t="s">
        <v>1</v>
      </c>
    </row>
    <row r="3" spans="2:8" ht="13.5" customHeight="1">
      <c r="C3" s="17"/>
    </row>
    <row r="4" spans="2:8" ht="9" customHeight="1">
      <c r="B4" s="4"/>
      <c r="C4" s="4"/>
      <c r="D4" s="4"/>
      <c r="E4" s="4"/>
      <c r="F4" s="4"/>
      <c r="G4" s="4"/>
      <c r="H4" s="4"/>
    </row>
    <row r="5" spans="2:8" ht="45" customHeight="1">
      <c r="B5" s="9" t="s">
        <v>2</v>
      </c>
      <c r="D5" s="3" t="s">
        <v>3</v>
      </c>
      <c r="F5" s="3" t="s">
        <v>4</v>
      </c>
      <c r="H5" s="3" t="s">
        <v>5</v>
      </c>
    </row>
    <row r="6" spans="2:8" ht="22.5" customHeight="1">
      <c r="D6" s="2" t="s">
        <v>6</v>
      </c>
      <c r="F6" s="2" t="s">
        <v>6</v>
      </c>
      <c r="H6" s="2" t="s">
        <v>6</v>
      </c>
    </row>
    <row r="7" spans="2:8" ht="22.5" customHeight="1">
      <c r="B7" s="5" t="s">
        <v>7</v>
      </c>
      <c r="C7" s="5"/>
      <c r="D7" s="5"/>
      <c r="E7" s="5"/>
      <c r="F7" s="5"/>
      <c r="G7" s="5"/>
      <c r="H7" s="5"/>
    </row>
    <row r="8" spans="2:8" ht="7.5" customHeight="1"/>
    <row r="9" spans="2:8" ht="22.5" customHeight="1">
      <c r="B9" t="s">
        <v>8</v>
      </c>
      <c r="D9" s="13">
        <v>5</v>
      </c>
      <c r="F9" s="13">
        <v>5</v>
      </c>
      <c r="H9" s="13">
        <v>5</v>
      </c>
    </row>
    <row r="10" spans="2:8" ht="7.5" customHeight="1">
      <c r="D10" s="14"/>
      <c r="F10" s="14"/>
      <c r="H10" s="14"/>
    </row>
    <row r="11" spans="2:8" ht="22.5" customHeight="1">
      <c r="B11" t="s">
        <v>9</v>
      </c>
      <c r="D11" s="12">
        <v>40000</v>
      </c>
      <c r="F11" s="12">
        <v>40000</v>
      </c>
      <c r="H11" s="12">
        <v>40000</v>
      </c>
    </row>
    <row r="12" spans="2:8" ht="7.5" customHeight="1">
      <c r="D12" s="14"/>
      <c r="F12" s="14"/>
      <c r="H12" s="14"/>
    </row>
    <row r="13" spans="2:8" ht="22.5" customHeight="1">
      <c r="B13" t="s">
        <v>10</v>
      </c>
      <c r="D13" s="12">
        <v>10000</v>
      </c>
      <c r="F13" s="12">
        <v>10000</v>
      </c>
      <c r="H13" s="12">
        <v>10000</v>
      </c>
    </row>
    <row r="14" spans="2:8" ht="7.5" customHeight="1">
      <c r="D14" s="14"/>
      <c r="F14" s="14"/>
      <c r="H14" s="14"/>
    </row>
    <row r="15" spans="2:8" ht="22.5" customHeight="1">
      <c r="B15" t="s">
        <v>11</v>
      </c>
      <c r="D15" s="16">
        <v>0.06</v>
      </c>
      <c r="F15" s="16">
        <v>0.06</v>
      </c>
      <c r="H15" s="16">
        <v>0.06</v>
      </c>
    </row>
    <row r="16" spans="2:8" ht="7.5" customHeight="1">
      <c r="D16" s="14"/>
      <c r="F16" s="14"/>
      <c r="H16" s="14"/>
    </row>
    <row r="17" spans="2:8" ht="22.5" customHeight="1">
      <c r="B17" t="s">
        <v>12</v>
      </c>
      <c r="D17" s="12">
        <v>1000</v>
      </c>
      <c r="F17" s="12">
        <v>1000</v>
      </c>
      <c r="H17" s="12">
        <v>1000</v>
      </c>
    </row>
    <row r="18" spans="2:8" ht="7.5" customHeight="1"/>
    <row r="19" spans="2:8" ht="22.5" customHeight="1">
      <c r="B19" s="5" t="s">
        <v>13</v>
      </c>
      <c r="C19" s="5"/>
      <c r="D19" s="5"/>
      <c r="E19" s="5"/>
      <c r="F19" s="5"/>
      <c r="G19" s="5"/>
      <c r="H19" s="5"/>
    </row>
    <row r="20" spans="2:8" ht="7.5" customHeight="1"/>
    <row r="21" spans="2:8" ht="22.5" customHeight="1">
      <c r="B21" t="s">
        <v>14</v>
      </c>
      <c r="D21" s="12">
        <v>18</v>
      </c>
      <c r="F21" s="12">
        <v>18</v>
      </c>
      <c r="H21" s="12">
        <v>18</v>
      </c>
    </row>
    <row r="22" spans="2:8" ht="7.5" customHeight="1">
      <c r="D22" s="14"/>
      <c r="F22" s="14"/>
      <c r="H22" s="14"/>
    </row>
    <row r="23" spans="2:8" ht="22.5" customHeight="1">
      <c r="B23" t="s">
        <v>15</v>
      </c>
      <c r="D23" s="13">
        <v>260</v>
      </c>
      <c r="F23" s="13">
        <v>260</v>
      </c>
      <c r="H23" s="13">
        <v>260</v>
      </c>
    </row>
    <row r="24" spans="2:8" ht="7.5" customHeight="1"/>
    <row r="25" spans="2:8" ht="22.5" customHeight="1">
      <c r="B25" s="5" t="s">
        <v>16</v>
      </c>
      <c r="C25" s="5"/>
      <c r="D25" s="5"/>
      <c r="E25" s="5"/>
      <c r="F25" s="5"/>
      <c r="G25" s="5"/>
      <c r="H25" s="5"/>
    </row>
    <row r="26" spans="2:8" ht="7.5" customHeight="1"/>
    <row r="27" spans="2:8" ht="22.5" customHeight="1">
      <c r="B27" t="s">
        <v>17</v>
      </c>
      <c r="D27" s="12">
        <v>0.2</v>
      </c>
      <c r="F27" s="12">
        <v>0.2</v>
      </c>
      <c r="H27" s="12">
        <v>0.2</v>
      </c>
    </row>
    <row r="28" spans="2:8" ht="7.5" customHeight="1">
      <c r="F28" s="14"/>
      <c r="H28" s="14"/>
    </row>
    <row r="29" spans="2:8" ht="22.5" customHeight="1">
      <c r="B29" t="s">
        <v>18</v>
      </c>
      <c r="D29" s="13">
        <v>4</v>
      </c>
      <c r="F29" s="13">
        <v>4</v>
      </c>
      <c r="H29" s="13">
        <v>4</v>
      </c>
    </row>
    <row r="30" spans="2:8" ht="7.5" customHeight="1">
      <c r="D30" s="6"/>
      <c r="F30" s="15"/>
      <c r="H30" s="15"/>
    </row>
    <row r="31" spans="2:8" ht="22.5" customHeight="1">
      <c r="B31" t="s">
        <v>19</v>
      </c>
      <c r="D31" s="12">
        <v>5000</v>
      </c>
      <c r="F31" s="12">
        <v>5000</v>
      </c>
      <c r="H31" s="12">
        <v>5000</v>
      </c>
    </row>
    <row r="32" spans="2:8" ht="7.5" customHeight="1">
      <c r="D32" s="6"/>
      <c r="F32" s="15"/>
      <c r="H32" s="15"/>
    </row>
    <row r="33" spans="2:8" ht="22.5" customHeight="1">
      <c r="B33" t="s">
        <v>20</v>
      </c>
      <c r="D33" s="13">
        <v>6000</v>
      </c>
      <c r="F33" s="13">
        <v>6000</v>
      </c>
      <c r="H33" s="13">
        <v>6000</v>
      </c>
    </row>
    <row r="34" spans="2:8" ht="7.5" customHeight="1"/>
    <row r="35" spans="2:8" ht="22.5" customHeight="1">
      <c r="B35" s="5" t="s">
        <v>21</v>
      </c>
      <c r="C35" s="5"/>
      <c r="D35" s="5"/>
      <c r="E35" s="5"/>
      <c r="F35" s="5"/>
      <c r="G35" s="5"/>
      <c r="H35" s="5"/>
    </row>
    <row r="36" spans="2:8" ht="7.5" customHeight="1"/>
    <row r="37" spans="2:8" ht="22.5" customHeight="1">
      <c r="B37" t="s">
        <v>22</v>
      </c>
      <c r="D37" s="12">
        <v>1100</v>
      </c>
      <c r="F37" s="12">
        <v>1100</v>
      </c>
      <c r="H37" s="12">
        <v>1100</v>
      </c>
    </row>
    <row r="38" spans="2:8" ht="7.5" customHeight="1"/>
    <row r="39" spans="2:8" ht="22.5" customHeight="1">
      <c r="B39" t="s">
        <v>23</v>
      </c>
      <c r="D39" s="13">
        <v>5000</v>
      </c>
      <c r="F39" s="13">
        <v>5000</v>
      </c>
      <c r="H39" s="13">
        <v>5000</v>
      </c>
    </row>
    <row r="40" spans="2:8" ht="7.5" customHeight="1">
      <c r="D40" s="6"/>
      <c r="F40" s="6"/>
      <c r="H40" s="6"/>
    </row>
    <row r="41" spans="2:8" ht="22.5" customHeight="1">
      <c r="B41" t="s">
        <v>24</v>
      </c>
      <c r="D41" s="12">
        <v>600</v>
      </c>
      <c r="F41" s="12">
        <v>600</v>
      </c>
      <c r="H41" s="12">
        <v>600</v>
      </c>
    </row>
    <row r="42" spans="2:8" ht="7.5" customHeight="1">
      <c r="D42" s="6"/>
      <c r="F42" s="6"/>
      <c r="H42" s="6"/>
    </row>
    <row r="43" spans="2:8" ht="22.5" customHeight="1">
      <c r="B43" t="s">
        <v>25</v>
      </c>
      <c r="D43" s="12">
        <v>1000</v>
      </c>
      <c r="F43" s="12">
        <v>1000</v>
      </c>
      <c r="H43" s="12">
        <v>1000</v>
      </c>
    </row>
    <row r="44" spans="2:8" ht="7.5" customHeight="1"/>
    <row r="45" spans="2:8" ht="22.5" customHeight="1">
      <c r="B45" s="5" t="s">
        <v>26</v>
      </c>
      <c r="C45" s="5"/>
      <c r="D45" s="5"/>
      <c r="E45" s="5"/>
      <c r="F45" s="5"/>
      <c r="G45" s="5"/>
      <c r="H45" s="5"/>
    </row>
    <row r="46" spans="2:8" ht="7.5" customHeight="1"/>
    <row r="47" spans="2:8" ht="22.5" customHeight="1">
      <c r="B47" t="s">
        <v>27</v>
      </c>
      <c r="D47" s="12">
        <v>40000</v>
      </c>
      <c r="F47" s="12">
        <v>40000</v>
      </c>
      <c r="H47" s="12">
        <v>40000</v>
      </c>
    </row>
    <row r="48" spans="2:8" ht="7.5" customHeight="1"/>
    <row r="49" spans="2:8" ht="22.5" customHeight="1">
      <c r="B49" t="s">
        <v>28</v>
      </c>
      <c r="D49" s="12">
        <v>75</v>
      </c>
      <c r="F49" s="12">
        <v>75</v>
      </c>
      <c r="H49" s="12">
        <v>75</v>
      </c>
    </row>
    <row r="50" spans="2:8" ht="7.5" customHeight="1">
      <c r="D50" s="6"/>
      <c r="F50" s="6"/>
      <c r="H50" s="6"/>
    </row>
    <row r="51" spans="2:8" ht="22.5" customHeight="1">
      <c r="B51" t="s">
        <v>29</v>
      </c>
      <c r="D51" s="13">
        <v>2000</v>
      </c>
      <c r="F51" s="13">
        <v>2000</v>
      </c>
      <c r="H51" s="13">
        <v>2000</v>
      </c>
    </row>
    <row r="52" spans="2:8" ht="7.5" customHeight="1">
      <c r="D52" s="6"/>
      <c r="F52" s="6"/>
      <c r="H52" s="6"/>
    </row>
    <row r="53" spans="2:8" ht="22.5" customHeight="1">
      <c r="B53" s="7" t="s">
        <v>30</v>
      </c>
      <c r="C53" s="7"/>
      <c r="D53" s="7"/>
      <c r="E53" s="7"/>
      <c r="F53" s="7"/>
      <c r="G53" s="7"/>
      <c r="H53" s="7"/>
    </row>
    <row r="54" spans="2:8" ht="7.5" customHeight="1"/>
    <row r="55" spans="2:8" ht="22.5" customHeight="1">
      <c r="B55" s="5" t="s">
        <v>31</v>
      </c>
      <c r="D55" s="10">
        <f>(D11/D9)+(D15*D11)+D17-(D13/D9)</f>
        <v>9400</v>
      </c>
      <c r="F55" s="10">
        <f t="shared" ref="E55:H55" si="0">(F11/F9)+(F15*F11)+F17-(F13/F9)</f>
        <v>9400</v>
      </c>
      <c r="H55" s="10">
        <f t="shared" si="0"/>
        <v>9400</v>
      </c>
    </row>
    <row r="56" spans="2:8" ht="7.5" customHeight="1">
      <c r="D56" s="11"/>
      <c r="F56" s="11"/>
      <c r="H56" s="11"/>
    </row>
    <row r="57" spans="2:8" ht="22.5" customHeight="1">
      <c r="B57" s="5" t="s">
        <v>32</v>
      </c>
      <c r="D57" s="10">
        <f>(D21*D23)/D51</f>
        <v>2.34</v>
      </c>
      <c r="F57" s="10">
        <f t="shared" ref="E57:H57" si="1">(F21*F23)/F51</f>
        <v>2.34</v>
      </c>
      <c r="H57" s="10">
        <f t="shared" si="1"/>
        <v>2.34</v>
      </c>
    </row>
    <row r="58" spans="2:8" ht="7.5" customHeight="1">
      <c r="D58" s="11"/>
      <c r="F58" s="11"/>
      <c r="H58" s="11"/>
    </row>
    <row r="59" spans="2:8" ht="22.5" customHeight="1">
      <c r="B59" s="5" t="s">
        <v>33</v>
      </c>
      <c r="D59" s="10">
        <f>(D29*D27)+D31/D33</f>
        <v>1.6333333333333333</v>
      </c>
      <c r="F59" s="10">
        <f t="shared" ref="E59:H59" si="2">(F29*F27)+F31/F33</f>
        <v>1.6333333333333333</v>
      </c>
      <c r="H59" s="10">
        <f t="shared" si="2"/>
        <v>1.6333333333333333</v>
      </c>
    </row>
    <row r="60" spans="2:8" ht="7.5" customHeight="1">
      <c r="D60" s="11"/>
      <c r="F60" s="11"/>
      <c r="H60" s="11"/>
    </row>
    <row r="61" spans="2:8" ht="22.5" customHeight="1">
      <c r="B61" s="5" t="s">
        <v>21</v>
      </c>
      <c r="D61" s="10">
        <f>(D37/D39)+(D41+D43)/D51</f>
        <v>1.02</v>
      </c>
      <c r="F61" s="10">
        <f t="shared" ref="E61:H61" si="3">(F37/F39)+(F41+F43)/F51</f>
        <v>1.02</v>
      </c>
      <c r="H61" s="10">
        <f t="shared" si="3"/>
        <v>1.02</v>
      </c>
    </row>
    <row r="62" spans="2:8" ht="7.5" customHeight="1">
      <c r="D62" s="11"/>
      <c r="F62" s="11"/>
      <c r="H62" s="11"/>
    </row>
    <row r="63" spans="2:8" ht="35.25" customHeight="1">
      <c r="B63" s="8" t="s">
        <v>34</v>
      </c>
      <c r="D63" s="10">
        <f>D55/D51</f>
        <v>4.7</v>
      </c>
      <c r="F63" s="10">
        <f t="shared" ref="E63:H63" si="4">F55/F51</f>
        <v>4.7</v>
      </c>
      <c r="H63" s="10">
        <f t="shared" si="4"/>
        <v>4.7</v>
      </c>
    </row>
    <row r="64" spans="2:8" ht="7.5" customHeight="1">
      <c r="D64" s="11"/>
      <c r="F64" s="11"/>
      <c r="H64" s="11"/>
    </row>
    <row r="65" spans="2:8" ht="35.25" customHeight="1">
      <c r="B65" s="8" t="s">
        <v>35</v>
      </c>
      <c r="D65" s="10">
        <f>D57+D59+D61</f>
        <v>4.9933333333333332</v>
      </c>
      <c r="F65" s="10">
        <f t="shared" ref="E65:H65" si="5">F57+F59+F61</f>
        <v>4.9933333333333332</v>
      </c>
      <c r="H65" s="10">
        <f t="shared" si="5"/>
        <v>4.9933333333333332</v>
      </c>
    </row>
    <row r="66" spans="2:8" ht="7.5" customHeight="1">
      <c r="D66" s="11"/>
      <c r="F66" s="11"/>
      <c r="H66" s="11"/>
    </row>
    <row r="67" spans="2:8" ht="35.25" customHeight="1">
      <c r="B67" s="8" t="s">
        <v>36</v>
      </c>
      <c r="D67" s="10">
        <f>(D47+D49)/D51</f>
        <v>20.037500000000001</v>
      </c>
      <c r="F67" s="10">
        <f t="shared" ref="E67:H67" si="6">(F47+F49)/F51</f>
        <v>20.037500000000001</v>
      </c>
      <c r="H67" s="10">
        <f t="shared" si="6"/>
        <v>20.037500000000001</v>
      </c>
    </row>
    <row r="68" spans="2:8" ht="7.5" customHeight="1"/>
    <row r="69" spans="2:8" ht="35.25" customHeight="1">
      <c r="B69" s="20" t="s">
        <v>37</v>
      </c>
      <c r="D69" s="18">
        <f>D67+D65+D63</f>
        <v>29.730833333333333</v>
      </c>
      <c r="F69" s="18">
        <f t="shared" ref="E69:I71" si="7">F67+F65+F63</f>
        <v>29.730833333333333</v>
      </c>
      <c r="H69" s="18">
        <f t="shared" si="7"/>
        <v>29.730833333333333</v>
      </c>
    </row>
    <row r="70" spans="2:8" ht="7.5" customHeight="1">
      <c r="D70" s="19"/>
      <c r="F70" s="19"/>
      <c r="H70" s="19"/>
    </row>
    <row r="71" spans="2:8" ht="35.25" customHeight="1">
      <c r="B71" s="20" t="s">
        <v>38</v>
      </c>
      <c r="D71" s="18">
        <f>D63+D65</f>
        <v>9.6933333333333334</v>
      </c>
      <c r="F71" s="18">
        <f>F63+F65</f>
        <v>9.6933333333333334</v>
      </c>
      <c r="H71" s="18">
        <f>H63+H65</f>
        <v>9.6933333333333334</v>
      </c>
    </row>
    <row r="72" spans="2:8" ht="7.5" customHeight="1">
      <c r="D72" s="19"/>
      <c r="F72" s="19"/>
      <c r="H72" s="19"/>
    </row>
    <row r="73" spans="2:8" ht="35.25" customHeight="1">
      <c r="B73" s="20" t="s">
        <v>39</v>
      </c>
      <c r="D73" s="18">
        <f>D71*D51</f>
        <v>19386.666666666668</v>
      </c>
      <c r="F73" s="18">
        <f t="shared" ref="E73:H73" si="8">F71*F51</f>
        <v>19386.666666666668</v>
      </c>
      <c r="H73" s="18">
        <f t="shared" si="8"/>
        <v>19386.666666666668</v>
      </c>
    </row>
    <row r="74" spans="2:8" ht="22.5" customHeight="1"/>
    <row r="75" spans="2:8" ht="22.5" customHeight="1"/>
    <row r="76" spans="2:8" ht="22.5" customHeight="1"/>
    <row r="77" spans="2:8" ht="22.5" customHeight="1"/>
    <row r="78" spans="2:8" ht="22.5" customHeight="1"/>
    <row r="79" spans="2:8" ht="22.5" customHeight="1"/>
  </sheetData>
  <hyperlinks>
    <hyperlink ref="H2" r:id="rId1" xr:uid="{FE12BC0E-D514-41CA-9506-CEE3BFDC297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2024-11-20T15:00:32Z</dcterms:created>
  <dcterms:modified xsi:type="dcterms:W3CDTF">2024-11-25T20:53:58Z</dcterms:modified>
  <cp:category/>
  <cp:contentStatus/>
</cp:coreProperties>
</file>